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2" i="1" l="1"/>
  <c r="F47" i="1"/>
  <c r="E26" i="1"/>
  <c r="D26" i="1"/>
  <c r="C26" i="1"/>
  <c r="F26" i="1" s="1"/>
  <c r="E22" i="1"/>
  <c r="C22" i="1"/>
  <c r="F22" i="1" s="1"/>
  <c r="E21" i="1"/>
  <c r="C21" i="1"/>
  <c r="F21" i="1" s="1"/>
  <c r="E19" i="1"/>
  <c r="D19" i="1"/>
  <c r="E18" i="1"/>
  <c r="C18" i="1"/>
  <c r="F18" i="1" s="1"/>
  <c r="C17" i="1"/>
  <c r="E17" i="1" s="1"/>
  <c r="C12" i="1"/>
  <c r="D12" i="1" s="1"/>
  <c r="C11" i="1"/>
  <c r="F17" i="1" l="1"/>
  <c r="C23" i="1"/>
  <c r="E23" i="1"/>
  <c r="E27" i="1" s="1"/>
  <c r="C24" i="1"/>
  <c r="E24" i="1"/>
  <c r="E25" i="1"/>
  <c r="C25" i="1" s="1"/>
  <c r="D21" i="1"/>
  <c r="D22" i="1"/>
  <c r="D27" i="1" l="1"/>
  <c r="C30" i="1" s="1"/>
  <c r="F25" i="1"/>
  <c r="D25" i="1"/>
  <c r="F24" i="1"/>
  <c r="D24" i="1"/>
  <c r="F23" i="1"/>
  <c r="D23" i="1"/>
  <c r="C27" i="1"/>
  <c r="F27" i="1"/>
  <c r="D30" i="1" l="1"/>
  <c r="F30" i="1"/>
  <c r="D48" i="1" s="1"/>
</calcChain>
</file>

<file path=xl/sharedStrings.xml><?xml version="1.0" encoding="utf-8"?>
<sst xmlns="http://schemas.openxmlformats.org/spreadsheetml/2006/main" count="81" uniqueCount="81">
  <si>
    <t xml:space="preserve">План работ и услуг по содержанию и ремонту общего имущества МКД на 2020 год по адресу: ул.Шукшина, 11                                                                 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</si>
  <si>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</si>
  <si>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</si>
  <si>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</si>
  <si>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</si>
  <si>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</si>
  <si>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</si>
  <si>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</si>
  <si>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</si>
  <si>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</si>
  <si>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</si>
  <si>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</si>
  <si>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</si>
  <si>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</si>
  <si>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</si>
  <si>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</si>
  <si>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</si>
  <si>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</si>
  <si>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</si>
  <si>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</si>
  <si>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</si>
  <si>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</si>
  <si>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</si>
  <si>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</si>
  <si>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</si>
  <si>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</si>
  <si>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</si>
  <si>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</si>
  <si>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</si>
  <si>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</si>
  <si>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</si>
  <si>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</si>
  <si>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</si>
  <si>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</si>
  <si>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</si>
  <si>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</si>
  <si>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</si>
  <si>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</si>
  <si>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</si>
  <si>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</si>
  <si>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</si>
  <si>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2"/>
        <rFont val="Times New Roman"/>
        <family val="1"/>
        <charset val="204"/>
      </rPr>
      <t xml:space="preserve">Текущий ремонт  общего имущества МКД </t>
    </r>
  </si>
  <si>
    <t>2.1</t>
  </si>
  <si>
    <t>Ремонт межпанельных швов 100 м/п</t>
  </si>
  <si>
    <t>2.2</t>
  </si>
  <si>
    <t>Ремонт подъезда №3</t>
  </si>
  <si>
    <t>2.3</t>
  </si>
  <si>
    <t>Очистка подвального помещения, чердака</t>
  </si>
  <si>
    <t>2.6</t>
  </si>
  <si>
    <t>Ремонт кровли (ванны)</t>
  </si>
  <si>
    <t>2.7</t>
  </si>
  <si>
    <t>Обрезка деревьев 6 тополей, 1 береза снос</t>
  </si>
  <si>
    <t>2.9.</t>
  </si>
  <si>
    <t>Промывка,опресовка ОС</t>
  </si>
  <si>
    <t>3.0.</t>
  </si>
  <si>
    <t>Установка дверок и решоток на цокольные окна 40 шт.</t>
  </si>
  <si>
    <t>3.1.</t>
  </si>
  <si>
    <t>Установка МАФ на детскую площадку напротив п.№10</t>
  </si>
  <si>
    <t>3.2.</t>
  </si>
  <si>
    <t>Установка МАФ на детскую площадку напротив п.№7,8</t>
  </si>
  <si>
    <t>3.3.</t>
  </si>
  <si>
    <t>3.4.</t>
  </si>
  <si>
    <t>3.5.</t>
  </si>
  <si>
    <t>3.6.</t>
  </si>
  <si>
    <t>Итого текущего ремонта</t>
  </si>
  <si>
    <t>Рекомендуемый тариф</t>
  </si>
  <si>
    <t>Прочие доходы</t>
  </si>
  <si>
    <t>Продвижение</t>
  </si>
  <si>
    <t>Оранжевый слон</t>
  </si>
  <si>
    <t>Провайдеры:</t>
  </si>
  <si>
    <t>Ростелеком</t>
  </si>
  <si>
    <t>3850</t>
  </si>
  <si>
    <t>МТС</t>
  </si>
  <si>
    <t>АО "ЭР-Телеком Холдинг"</t>
  </si>
  <si>
    <t>ИП Песоцкий В.В.</t>
  </si>
  <si>
    <t>Муйдинов Т.С.</t>
  </si>
  <si>
    <t>АО "Компания ТрансТелеком"</t>
  </si>
  <si>
    <t>Гаражи</t>
  </si>
  <si>
    <t xml:space="preserve">ИТОГО 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</si>
  <si>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</si>
  <si>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Начальник ПТО______________/Шабалина Д.В.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</si>
</sst>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" fontId="3" fillId="0" borderId="2" xfId="0" applyNumberFormat="1" applyFont="1" applyBorder="1" applyAlignment="1" applyProtection="1">
      <alignment horizontal="left" vertical="center"/>
    </xf>
    <xf numFmtId="2" fontId="3" fillId="0" borderId="2" xfId="0" applyNumberFormat="1" applyFont="1" applyBorder="1" applyAlignment="1" applyProtection="1">
      <alignment horizontal="left" vertical="center"/>
    </xf>
    <xf numFmtId="0" fontId="5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6" fillId="0" borderId="2" xfId="0" applyFont="1" applyBorder="1" applyProtection="1"/>
    <xf numFmtId="0" fontId="1" fillId="0" borderId="2" xfId="0" applyFont="1" applyBorder="1" applyProtection="1"/>
    <xf numFmtId="0" fontId="6" fillId="0" borderId="2" xfId="0" applyFont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0" fontId="1" fillId="0" borderId="6" xfId="0" applyFont="1" applyBorder="1" applyAlignment="1" applyProtection="1"/>
    <xf numFmtId="49" fontId="4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0" fontId="8" fillId="0" borderId="0" xfId="0" applyFont="1" applyProtection="1"/>
    <xf numFmtId="49" fontId="4" fillId="0" borderId="8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 wrapText="1" readingOrder="1"/>
    </xf>
    <xf numFmtId="0" fontId="7" fillId="0" borderId="8" xfId="0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49" fontId="5" fillId="0" borderId="3" xfId="0" applyNumberFormat="1" applyFont="1" applyBorder="1" applyProtection="1"/>
    <xf numFmtId="0" fontId="5" fillId="0" borderId="2" xfId="0" applyNumberFormat="1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horizontal="center"/>
    </xf>
    <xf numFmtId="49" fontId="5" fillId="0" borderId="2" xfId="0" applyNumberFormat="1" applyFont="1" applyBorder="1" applyProtection="1"/>
    <xf numFmtId="49" fontId="5" fillId="0" borderId="2" xfId="0" applyNumberFormat="1" applyFont="1" applyBorder="1" applyAlignment="1" applyProtection="1">
      <alignment wrapText="1"/>
    </xf>
    <xf numFmtId="49" fontId="5" fillId="0" borderId="2" xfId="0" applyNumberFormat="1" applyFont="1" applyBorder="1" applyProtection="1"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0" fontId="9" fillId="0" borderId="0" xfId="0" applyFont="1" applyProtection="1"/>
    <xf numFmtId="0" fontId="10" fillId="0" borderId="0" xfId="0" applyFont="1" applyProtection="1"/>
    <xf numFmtId="49" fontId="5" fillId="0" borderId="2" xfId="0" applyNumberFormat="1" applyFont="1" applyBorder="1" applyAlignment="1" applyProtection="1">
      <alignment vertical="center"/>
      <protection locked="0"/>
    </xf>
    <xf numFmtId="49" fontId="5" fillId="0" borderId="2" xfId="0" applyNumberFormat="1" applyFont="1" applyBorder="1" applyAlignment="1" applyProtection="1">
      <alignment vertical="center" wrapText="1"/>
      <protection locked="0"/>
    </xf>
    <xf numFmtId="2" fontId="5" fillId="0" borderId="2" xfId="0" applyNumberFormat="1" applyFont="1" applyBorder="1" applyAlignment="1" applyProtection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</xf>
    <xf numFmtId="0" fontId="11" fillId="0" borderId="0" xfId="0" applyFont="1" applyProtection="1"/>
    <xf numFmtId="0" fontId="12" fillId="0" borderId="0" xfId="0" applyFont="1" applyProtection="1"/>
    <xf numFmtId="49" fontId="4" fillId="2" borderId="2" xfId="0" applyNumberFormat="1" applyFont="1" applyFill="1" applyBorder="1" applyAlignment="1" applyProtection="1">
      <alignment wrapText="1"/>
      <protection locked="0"/>
    </xf>
    <xf numFmtId="2" fontId="4" fillId="2" borderId="2" xfId="0" applyNumberFormat="1" applyFont="1" applyFill="1" applyBorder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 applyProtection="1">
      <alignment horizontal="center"/>
    </xf>
    <xf numFmtId="2" fontId="5" fillId="0" borderId="7" xfId="0" applyNumberFormat="1" applyFont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/>
      <protection locked="0"/>
    </xf>
    <xf numFmtId="49" fontId="5" fillId="0" borderId="8" xfId="0" applyNumberFormat="1" applyFont="1" applyBorder="1" applyAlignment="1" applyProtection="1">
      <alignment horizontal="center" vertical="center" wrapText="1"/>
      <protection locked="0"/>
    </xf>
    <xf numFmtId="2" fontId="5" fillId="0" borderId="8" xfId="0" applyNumberFormat="1" applyFont="1" applyBorder="1" applyAlignment="1" applyProtection="1">
      <alignment horizontal="center"/>
    </xf>
    <xf numFmtId="2" fontId="5" fillId="0" borderId="8" xfId="0" applyNumberFormat="1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wrapText="1"/>
    </xf>
    <xf numFmtId="2" fontId="4" fillId="0" borderId="2" xfId="0" applyNumberFormat="1" applyFont="1" applyFill="1" applyBorder="1" applyAlignment="1" applyProtection="1">
      <alignment horizontal="center"/>
    </xf>
    <xf numFmtId="2" fontId="4" fillId="3" borderId="2" xfId="0" applyNumberFormat="1" applyFont="1" applyFill="1" applyBorder="1" applyAlignment="1" applyProtection="1">
      <alignment horizontal="center"/>
    </xf>
    <xf numFmtId="2" fontId="5" fillId="0" borderId="9" xfId="0" applyNumberFormat="1" applyFont="1" applyFill="1" applyBorder="1" applyAlignment="1" applyProtection="1">
      <alignment horizontal="center"/>
    </xf>
    <xf numFmtId="2" fontId="5" fillId="0" borderId="2" xfId="0" applyNumberFormat="1" applyFont="1" applyFill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wrapText="1"/>
    </xf>
    <xf numFmtId="2" fontId="7" fillId="0" borderId="2" xfId="0" applyNumberFormat="1" applyFont="1" applyBorder="1" applyAlignment="1" applyProtection="1">
      <alignment horizontal="center"/>
    </xf>
    <xf numFmtId="49" fontId="5" fillId="0" borderId="0" xfId="0" applyNumberFormat="1" applyFont="1" applyProtection="1"/>
    <xf numFmtId="2" fontId="5" fillId="0" borderId="0" xfId="0" applyNumberFormat="1" applyFont="1" applyProtection="1"/>
    <xf numFmtId="49" fontId="13" fillId="0" borderId="0" xfId="0" applyNumberFormat="1" applyFont="1" applyProtection="1"/>
    <xf numFmtId="2" fontId="4" fillId="0" borderId="2" xfId="0" applyNumberFormat="1" applyFont="1" applyBorder="1" applyProtection="1"/>
    <xf numFmtId="2" fontId="13" fillId="0" borderId="0" xfId="0" applyNumberFormat="1" applyFont="1" applyProtection="1"/>
    <xf numFmtId="0" fontId="8" fillId="0" borderId="0" xfId="0" applyFont="1" applyBorder="1" applyProtection="1"/>
    <xf numFmtId="2" fontId="5" fillId="0" borderId="2" xfId="0" applyNumberFormat="1" applyFont="1" applyBorder="1" applyProtection="1"/>
    <xf numFmtId="49" fontId="5" fillId="0" borderId="2" xfId="0" applyNumberFormat="1" applyFont="1" applyBorder="1" applyAlignment="1" applyProtection="1">
      <alignment horizontal="right"/>
    </xf>
    <xf numFmtId="2" fontId="13" fillId="0" borderId="2" xfId="0" applyNumberFormat="1" applyFont="1" applyBorder="1" applyProtection="1"/>
    <xf numFmtId="2" fontId="13" fillId="0" borderId="1" xfId="0" applyNumberFormat="1" applyFont="1" applyBorder="1" applyAlignment="1" applyProtection="1"/>
    <xf numFmtId="2" fontId="13" fillId="0" borderId="6" xfId="0" applyNumberFormat="1" applyFont="1" applyBorder="1" applyAlignment="1" applyProtection="1"/>
    <xf numFmtId="2" fontId="13" fillId="0" borderId="10" xfId="0" applyNumberFormat="1" applyFont="1" applyBorder="1" applyAlignment="1" applyProtection="1"/>
    <xf numFmtId="2" fontId="4" fillId="0" borderId="11" xfId="0" applyNumberFormat="1" applyFont="1" applyBorder="1" applyAlignment="1" applyProtection="1">
      <alignment wrapText="1"/>
    </xf>
    <xf numFmtId="2" fontId="4" fillId="0" borderId="12" xfId="0" applyNumberFormat="1" applyFont="1" applyBorder="1" applyAlignment="1" applyProtection="1">
      <alignment wrapText="1"/>
    </xf>
    <xf numFmtId="2" fontId="4" fillId="0" borderId="13" xfId="0" applyNumberFormat="1" applyFont="1" applyBorder="1" applyAlignment="1" applyProtection="1">
      <alignment wrapText="1"/>
    </xf>
    <xf numFmtId="49" fontId="5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0" fontId="14" fillId="0" borderId="0" xfId="0" applyFont="1" applyProtection="1"/>
    <xf numFmtId="49" fontId="1" fillId="0" borderId="0" xfId="0" applyNumberFormat="1" applyFont="1" applyProtection="1"/>
    <xf numFmtId="0" fontId="15" fillId="0" borderId="0" xfId="0" applyFont="1" applyBorder="1" applyProtection="1"/>
    <xf numFmtId="0" fontId="15" fillId="0" borderId="0" xfId="0" applyFont="1" applyProtection="1"/>
    <xf numFmtId="2" fontId="15" fillId="0" borderId="0" xfId="0" applyNumberFormat="1" applyFont="1" applyProtection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43500" y="16668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644177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915275" y="2066925"/>
          <a:ext cx="7267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143500" y="16668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644177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7915275" y="2066925"/>
          <a:ext cx="72677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topLeftCell="A58" workbookViewId="0">
      <selection activeCell="F9" sqref="F9"/>
    </sheetView>
  </sheetViews>
  <sheetFormatPr defaultColWidth="8.85546875" defaultRowHeight="18.75" x14ac:dyDescent="0.3"/>
  <cols>
    <col min="1" max="1" width="8" style="105" customWidth="1"/>
    <col min="2" max="2" width="52.85546875" style="105" customWidth="1"/>
    <col min="3" max="3" width="15.140625" style="105" customWidth="1"/>
    <col min="4" max="4" width="13.5703125" style="105" customWidth="1"/>
    <col min="5" max="5" width="14.85546875" style="105" customWidth="1"/>
    <col min="6" max="6" width="14.28515625" style="105" customWidth="1"/>
    <col min="7" max="7" width="0.140625" style="104" customWidth="1"/>
    <col min="8" max="8" width="11.140625" style="102" customWidth="1"/>
    <col min="9" max="9" width="12.85546875" style="102" customWidth="1"/>
    <col min="10" max="16384" width="8.85546875" style="102"/>
  </cols>
  <sheetData>
    <row r="1" spans="1:7" s="3" customFormat="1" ht="15.75" x14ac:dyDescent="0.25">
      <c r="A1" s="1"/>
      <c r="B1" s="1"/>
      <c r="C1" s="1"/>
      <c r="D1" s="1"/>
      <c r="E1" s="2"/>
      <c r="F1" s="2"/>
      <c r="G1" s="2"/>
    </row>
    <row r="2" spans="1:7" s="3" customFormat="1" ht="15.75" x14ac:dyDescent="0.25">
      <c r="A2" s="4" t="s">
        <v>0</v>
      </c>
      <c r="B2" s="4"/>
      <c r="C2" s="4"/>
      <c r="D2" s="4"/>
      <c r="E2" s="4"/>
      <c r="F2" s="4"/>
      <c r="G2" s="4"/>
    </row>
    <row r="3" spans="1:7" s="3" customFormat="1" ht="15.75" x14ac:dyDescent="0.25">
      <c r="A3" s="1"/>
      <c r="B3" s="5"/>
      <c r="C3" s="6"/>
      <c r="D3" s="6"/>
      <c r="E3" s="6"/>
      <c r="F3" s="6"/>
      <c r="G3" s="7"/>
    </row>
    <row r="4" spans="1:7" s="3" customFormat="1" ht="15.75" x14ac:dyDescent="0.25">
      <c r="A4" s="1"/>
      <c r="B4" s="8" t="s">
        <v>1</v>
      </c>
      <c r="C4" s="9" t="s">
        <v>2</v>
      </c>
      <c r="D4" s="10"/>
      <c r="E4" s="10"/>
      <c r="F4" s="11"/>
      <c r="G4" s="7"/>
    </row>
    <row r="5" spans="1:7" s="3" customFormat="1" ht="15.75" x14ac:dyDescent="0.25">
      <c r="A5" s="1"/>
      <c r="B5" s="8" t="s">
        <v>3</v>
      </c>
      <c r="C5" s="12">
        <v>10</v>
      </c>
      <c r="D5" s="13"/>
      <c r="E5" s="13"/>
      <c r="F5" s="14"/>
      <c r="G5" s="7"/>
    </row>
    <row r="6" spans="1:7" s="3" customFormat="1" ht="15.75" x14ac:dyDescent="0.25">
      <c r="A6" s="1"/>
      <c r="B6" s="15" t="s">
        <v>4</v>
      </c>
      <c r="C6" s="12">
        <v>19630.919999999998</v>
      </c>
      <c r="D6" s="13"/>
      <c r="E6" s="13"/>
      <c r="F6" s="14"/>
      <c r="G6" s="7"/>
    </row>
    <row r="7" spans="1:7" s="3" customFormat="1" ht="15.75" x14ac:dyDescent="0.25">
      <c r="A7" s="1"/>
      <c r="B7" s="15" t="s">
        <v>5</v>
      </c>
      <c r="C7" s="16">
        <v>2163</v>
      </c>
      <c r="D7" s="17"/>
      <c r="E7" s="18"/>
      <c r="F7" s="14"/>
      <c r="G7" s="7"/>
    </row>
    <row r="8" spans="1:7" s="3" customFormat="1" ht="15.75" x14ac:dyDescent="0.25">
      <c r="A8" s="1"/>
      <c r="B8" s="19" t="s">
        <v>6</v>
      </c>
      <c r="C8" s="20">
        <v>2406967</v>
      </c>
      <c r="D8" s="21"/>
      <c r="E8" s="22"/>
      <c r="F8" s="23"/>
      <c r="G8" s="7"/>
    </row>
    <row r="9" spans="1:7" s="3" customFormat="1" ht="15.75" x14ac:dyDescent="0.25">
      <c r="A9" s="1"/>
      <c r="B9" s="19" t="s">
        <v>7</v>
      </c>
      <c r="C9" s="24">
        <v>10</v>
      </c>
      <c r="D9" s="25"/>
      <c r="E9" s="25"/>
      <c r="F9" s="23"/>
      <c r="G9" s="7"/>
    </row>
    <row r="10" spans="1:7" s="3" customFormat="1" ht="15.75" x14ac:dyDescent="0.25">
      <c r="A10" s="1"/>
      <c r="B10" s="26" t="s">
        <v>8</v>
      </c>
      <c r="C10" s="27">
        <v>10</v>
      </c>
      <c r="D10" s="28"/>
      <c r="E10" s="29"/>
      <c r="F10" s="1"/>
      <c r="G10" s="7"/>
    </row>
    <row r="11" spans="1:7" s="3" customFormat="1" ht="15.75" x14ac:dyDescent="0.25">
      <c r="A11" s="1"/>
      <c r="B11" s="26" t="s">
        <v>9</v>
      </c>
      <c r="C11" s="27">
        <f>C62</f>
        <v>303782</v>
      </c>
      <c r="D11" s="28"/>
      <c r="E11" s="29"/>
      <c r="F11" s="1"/>
      <c r="G11" s="7"/>
    </row>
    <row r="12" spans="1:7" s="3" customFormat="1" ht="15.75" x14ac:dyDescent="0.25">
      <c r="A12" s="1"/>
      <c r="B12" s="26" t="s">
        <v>10</v>
      </c>
      <c r="C12" s="30">
        <f>C6*C10*12</f>
        <v>2355710.4</v>
      </c>
      <c r="D12" s="28">
        <f>C12/12</f>
        <v>196309.19999999998</v>
      </c>
      <c r="E12" s="29"/>
      <c r="F12" s="1"/>
      <c r="G12" s="7"/>
    </row>
    <row r="13" spans="1:7" s="3" customFormat="1" ht="15.75" x14ac:dyDescent="0.25">
      <c r="A13" s="31"/>
      <c r="B13" s="32"/>
      <c r="C13" s="32"/>
      <c r="D13" s="32"/>
      <c r="E13" s="10"/>
      <c r="F13" s="10"/>
      <c r="G13" s="10"/>
    </row>
    <row r="14" spans="1:7" s="3" customFormat="1" ht="15.75" x14ac:dyDescent="0.25">
      <c r="A14" s="33"/>
      <c r="B14" s="34"/>
      <c r="C14" s="34"/>
      <c r="D14" s="35"/>
      <c r="E14" s="36"/>
      <c r="F14" s="37"/>
      <c r="G14" s="37"/>
    </row>
    <row r="15" spans="1:7" s="3" customFormat="1" ht="15.75" x14ac:dyDescent="0.25">
      <c r="A15" s="38" t="s">
        <v>11</v>
      </c>
      <c r="B15" s="39" t="s">
        <v>12</v>
      </c>
      <c r="C15" s="40" t="s">
        <v>13</v>
      </c>
      <c r="D15" s="41" t="s">
        <v>14</v>
      </c>
      <c r="E15" s="42"/>
      <c r="F15" s="40" t="s">
        <v>15</v>
      </c>
      <c r="G15" s="43"/>
    </row>
    <row r="16" spans="1:7" s="3" customFormat="1" ht="47.25" x14ac:dyDescent="0.25">
      <c r="A16" s="44"/>
      <c r="B16" s="45"/>
      <c r="C16" s="46"/>
      <c r="D16" s="47" t="s">
        <v>16</v>
      </c>
      <c r="E16" s="47" t="s">
        <v>17</v>
      </c>
      <c r="F16" s="46"/>
      <c r="G16" s="43"/>
    </row>
    <row r="17" spans="1:7" s="3" customFormat="1" ht="15.75" x14ac:dyDescent="0.25">
      <c r="A17" s="48" t="s">
        <v>18</v>
      </c>
      <c r="B17" s="49" t="s">
        <v>19</v>
      </c>
      <c r="C17" s="50">
        <f>D17*C6</f>
        <v>110718.38879999999</v>
      </c>
      <c r="D17" s="50">
        <v>5.64</v>
      </c>
      <c r="E17" s="50">
        <f>C17*12</f>
        <v>1328620.6655999999</v>
      </c>
      <c r="F17" s="50">
        <f>C17*12</f>
        <v>1328620.6655999999</v>
      </c>
      <c r="G17" s="43"/>
    </row>
    <row r="18" spans="1:7" s="3" customFormat="1" ht="15.75" x14ac:dyDescent="0.25">
      <c r="A18" s="51" t="s">
        <v>20</v>
      </c>
      <c r="B18" s="52" t="s">
        <v>21</v>
      </c>
      <c r="C18" s="50">
        <f>D18*C6</f>
        <v>13152.716399999999</v>
      </c>
      <c r="D18" s="50">
        <v>0.67</v>
      </c>
      <c r="E18" s="50">
        <f>C18*12</f>
        <v>157832.5968</v>
      </c>
      <c r="F18" s="50">
        <f t="shared" ref="F18:F26" si="0">C18*12</f>
        <v>157832.5968</v>
      </c>
      <c r="G18" s="43"/>
    </row>
    <row r="19" spans="1:7" s="3" customFormat="1" ht="15.75" x14ac:dyDescent="0.25">
      <c r="A19" s="51" t="s">
        <v>22</v>
      </c>
      <c r="B19" s="52" t="s">
        <v>23</v>
      </c>
      <c r="C19" s="50">
        <v>1350</v>
      </c>
      <c r="D19" s="50">
        <f>C19/C6</f>
        <v>6.8769064312828948E-2</v>
      </c>
      <c r="E19" s="50">
        <f>C19*12</f>
        <v>16200</v>
      </c>
      <c r="F19" s="50">
        <v>32400</v>
      </c>
      <c r="G19" s="43"/>
    </row>
    <row r="20" spans="1:7" s="3" customFormat="1" ht="15.75" x14ac:dyDescent="0.25">
      <c r="A20" s="53" t="s">
        <v>24</v>
      </c>
      <c r="B20" s="29" t="s">
        <v>25</v>
      </c>
      <c r="C20" s="50">
        <v>1078</v>
      </c>
      <c r="D20" s="50">
        <v>0.06</v>
      </c>
      <c r="E20" s="54">
        <v>12936</v>
      </c>
      <c r="F20" s="50">
        <v>12936</v>
      </c>
      <c r="G20" s="43"/>
    </row>
    <row r="21" spans="1:7" s="3" customFormat="1" ht="15.75" x14ac:dyDescent="0.25">
      <c r="A21" s="53" t="s">
        <v>26</v>
      </c>
      <c r="B21" s="55" t="s">
        <v>27</v>
      </c>
      <c r="C21" s="50">
        <f t="shared" ref="C21" si="1">E21/12</f>
        <v>126.175</v>
      </c>
      <c r="D21" s="50">
        <f>C21/C6</f>
        <v>6.4273605108675505E-3</v>
      </c>
      <c r="E21" s="50">
        <f>C7*0.7</f>
        <v>1514.1</v>
      </c>
      <c r="F21" s="50">
        <f t="shared" si="0"/>
        <v>1514.1</v>
      </c>
      <c r="G21" s="43"/>
    </row>
    <row r="22" spans="1:7" s="3" customFormat="1" ht="15.75" x14ac:dyDescent="0.25">
      <c r="A22" s="53" t="s">
        <v>28</v>
      </c>
      <c r="B22" s="55" t="s">
        <v>29</v>
      </c>
      <c r="C22" s="50">
        <f>E22/12</f>
        <v>216.29999999999998</v>
      </c>
      <c r="D22" s="50">
        <f>C22/C7</f>
        <v>9.9999999999999992E-2</v>
      </c>
      <c r="E22" s="50">
        <f>C7*1.2</f>
        <v>2595.6</v>
      </c>
      <c r="F22" s="50">
        <f t="shared" si="0"/>
        <v>2595.6</v>
      </c>
      <c r="G22" s="43"/>
    </row>
    <row r="23" spans="1:7" s="57" customFormat="1" ht="31.5" x14ac:dyDescent="0.25">
      <c r="A23" s="53" t="s">
        <v>30</v>
      </c>
      <c r="B23" s="55" t="s">
        <v>31</v>
      </c>
      <c r="C23" s="50">
        <f>C12*12%/12</f>
        <v>23557.103999999996</v>
      </c>
      <c r="D23" s="50">
        <f>C23/C6</f>
        <v>1.2</v>
      </c>
      <c r="E23" s="54">
        <f>C12*12%</f>
        <v>282685.24799999996</v>
      </c>
      <c r="F23" s="50">
        <f t="shared" si="0"/>
        <v>282685.24799999996</v>
      </c>
      <c r="G23" s="56"/>
    </row>
    <row r="24" spans="1:7" s="3" customFormat="1" ht="31.5" x14ac:dyDescent="0.25">
      <c r="A24" s="53" t="s">
        <v>32</v>
      </c>
      <c r="B24" s="55" t="s">
        <v>33</v>
      </c>
      <c r="C24" s="50">
        <f>C12*0.9%/12</f>
        <v>1766.7828000000002</v>
      </c>
      <c r="D24" s="50">
        <f>C24/C6</f>
        <v>9.0000000000000011E-2</v>
      </c>
      <c r="E24" s="54">
        <f>C12*0.9%</f>
        <v>21201.393600000003</v>
      </c>
      <c r="F24" s="50">
        <f t="shared" si="0"/>
        <v>21201.393600000003</v>
      </c>
      <c r="G24" s="43"/>
    </row>
    <row r="25" spans="1:7" s="57" customFormat="1" ht="15.75" x14ac:dyDescent="0.25">
      <c r="A25" s="53" t="s">
        <v>34</v>
      </c>
      <c r="B25" s="55" t="s">
        <v>35</v>
      </c>
      <c r="C25" s="50">
        <f>E25/12</f>
        <v>4907.7300000000005</v>
      </c>
      <c r="D25" s="50">
        <f>C25/C6</f>
        <v>0.25000000000000006</v>
      </c>
      <c r="E25" s="54">
        <f>C12*2.5%</f>
        <v>58892.76</v>
      </c>
      <c r="F25" s="50">
        <f t="shared" si="0"/>
        <v>58892.760000000009</v>
      </c>
      <c r="G25" s="56"/>
    </row>
    <row r="26" spans="1:7" s="63" customFormat="1" ht="15.75" x14ac:dyDescent="0.25">
      <c r="A26" s="58" t="s">
        <v>36</v>
      </c>
      <c r="B26" s="59" t="s">
        <v>37</v>
      </c>
      <c r="C26" s="60">
        <f>E26/12</f>
        <v>2005.8058333333336</v>
      </c>
      <c r="D26" s="60">
        <f>E26/C6/12</f>
        <v>0.10217584470484999</v>
      </c>
      <c r="E26" s="61">
        <f>C8*1%</f>
        <v>24069.670000000002</v>
      </c>
      <c r="F26" s="50">
        <f t="shared" si="0"/>
        <v>24069.670000000002</v>
      </c>
      <c r="G26" s="62"/>
    </row>
    <row r="27" spans="1:7" s="67" customFormat="1" ht="15.75" x14ac:dyDescent="0.25">
      <c r="A27" s="64"/>
      <c r="B27" s="28" t="s">
        <v>38</v>
      </c>
      <c r="C27" s="65">
        <f>SUM(C17:C26)</f>
        <v>158879.00283333333</v>
      </c>
      <c r="D27" s="65">
        <f>SUM(D17:D26)</f>
        <v>8.1873722695285469</v>
      </c>
      <c r="E27" s="65">
        <f>SUM(E17:E26)</f>
        <v>1906548.034</v>
      </c>
      <c r="F27" s="65">
        <f>SUM(F17:F26)</f>
        <v>1922748.034</v>
      </c>
      <c r="G27" s="66"/>
    </row>
    <row r="28" spans="1:7" s="57" customFormat="1" ht="15.75" x14ac:dyDescent="0.25">
      <c r="A28" s="53"/>
      <c r="B28" s="55"/>
      <c r="C28" s="50"/>
      <c r="D28" s="50"/>
      <c r="E28" s="54"/>
      <c r="F28" s="54"/>
      <c r="G28" s="56"/>
    </row>
    <row r="29" spans="1:7" s="57" customFormat="1" ht="15.75" x14ac:dyDescent="0.25">
      <c r="A29" s="53"/>
      <c r="B29" s="55"/>
      <c r="C29" s="50"/>
      <c r="D29" s="50"/>
      <c r="E29" s="54"/>
      <c r="F29" s="54"/>
      <c r="G29" s="56"/>
    </row>
    <row r="30" spans="1:7" s="3" customFormat="1" ht="31.5" x14ac:dyDescent="0.25">
      <c r="A30" s="53"/>
      <c r="B30" s="68" t="s">
        <v>39</v>
      </c>
      <c r="C30" s="69">
        <f>(C10-D27)*C6</f>
        <v>35583.549966666658</v>
      </c>
      <c r="D30" s="69">
        <f>C30/C6</f>
        <v>1.8126277304714533</v>
      </c>
      <c r="E30" s="69"/>
      <c r="F30" s="69">
        <f>(C30*12)+C11</f>
        <v>730784.59959999984</v>
      </c>
      <c r="G30" s="43"/>
    </row>
    <row r="31" spans="1:7" s="3" customFormat="1" ht="15.75" x14ac:dyDescent="0.25">
      <c r="A31" s="53"/>
      <c r="B31" s="55"/>
      <c r="C31" s="50"/>
      <c r="D31" s="50"/>
      <c r="E31" s="54"/>
      <c r="F31" s="54"/>
      <c r="G31" s="43"/>
    </row>
    <row r="32" spans="1:7" s="3" customFormat="1" ht="15.75" x14ac:dyDescent="0.25">
      <c r="A32" s="70" t="s">
        <v>40</v>
      </c>
      <c r="B32" s="71" t="s">
        <v>41</v>
      </c>
      <c r="C32" s="72"/>
      <c r="D32" s="72"/>
      <c r="E32" s="73"/>
      <c r="F32" s="73"/>
      <c r="G32" s="43"/>
    </row>
    <row r="33" spans="1:7" s="3" customFormat="1" ht="15.75" x14ac:dyDescent="0.25">
      <c r="A33" s="74"/>
      <c r="B33" s="75"/>
      <c r="C33" s="76"/>
      <c r="D33" s="76"/>
      <c r="E33" s="77"/>
      <c r="F33" s="77"/>
      <c r="G33" s="43"/>
    </row>
    <row r="34" spans="1:7" s="3" customFormat="1" ht="15.75" x14ac:dyDescent="0.25">
      <c r="A34" s="53" t="s">
        <v>42</v>
      </c>
      <c r="B34" s="55" t="s">
        <v>43</v>
      </c>
      <c r="C34" s="50"/>
      <c r="D34" s="50"/>
      <c r="E34" s="54"/>
      <c r="F34" s="54">
        <v>40000</v>
      </c>
      <c r="G34" s="43"/>
    </row>
    <row r="35" spans="1:7" s="3" customFormat="1" ht="15.75" x14ac:dyDescent="0.25">
      <c r="A35" s="53" t="s">
        <v>44</v>
      </c>
      <c r="B35" s="55" t="s">
        <v>45</v>
      </c>
      <c r="C35" s="50"/>
      <c r="D35" s="50"/>
      <c r="E35" s="54"/>
      <c r="F35" s="54">
        <v>100000</v>
      </c>
      <c r="G35" s="43"/>
    </row>
    <row r="36" spans="1:7" s="3" customFormat="1" ht="15.75" x14ac:dyDescent="0.25">
      <c r="A36" s="53" t="s">
        <v>46</v>
      </c>
      <c r="B36" s="78" t="s">
        <v>47</v>
      </c>
      <c r="C36" s="50"/>
      <c r="D36" s="50"/>
      <c r="E36" s="54"/>
      <c r="F36" s="54">
        <v>50000</v>
      </c>
      <c r="G36" s="43"/>
    </row>
    <row r="37" spans="1:7" s="3" customFormat="1" ht="15.75" x14ac:dyDescent="0.25">
      <c r="A37" s="53" t="s">
        <v>48</v>
      </c>
      <c r="B37" s="55" t="s">
        <v>49</v>
      </c>
      <c r="C37" s="50"/>
      <c r="D37" s="50"/>
      <c r="E37" s="54"/>
      <c r="F37" s="54">
        <v>120000</v>
      </c>
      <c r="G37" s="43"/>
    </row>
    <row r="38" spans="1:7" s="3" customFormat="1" ht="15.75" x14ac:dyDescent="0.25">
      <c r="A38" s="53" t="s">
        <v>50</v>
      </c>
      <c r="B38" s="78" t="s">
        <v>51</v>
      </c>
      <c r="C38" s="50"/>
      <c r="D38" s="50"/>
      <c r="E38" s="54"/>
      <c r="F38" s="54">
        <v>40000</v>
      </c>
      <c r="G38" s="43"/>
    </row>
    <row r="39" spans="1:7" s="3" customFormat="1" ht="15.75" x14ac:dyDescent="0.25">
      <c r="A39" s="53" t="s">
        <v>52</v>
      </c>
      <c r="B39" s="78" t="s">
        <v>53</v>
      </c>
      <c r="C39" s="50"/>
      <c r="D39" s="50"/>
      <c r="E39" s="54"/>
      <c r="F39" s="54">
        <v>25000</v>
      </c>
      <c r="G39" s="43"/>
    </row>
    <row r="40" spans="1:7" s="3" customFormat="1" ht="31.5" x14ac:dyDescent="0.25">
      <c r="A40" s="51" t="s">
        <v>54</v>
      </c>
      <c r="B40" s="78" t="s">
        <v>55</v>
      </c>
      <c r="C40" s="65"/>
      <c r="D40" s="79"/>
      <c r="E40" s="80"/>
      <c r="F40" s="81">
        <v>100000</v>
      </c>
      <c r="G40" s="43"/>
    </row>
    <row r="41" spans="1:7" s="3" customFormat="1" ht="31.5" x14ac:dyDescent="0.25">
      <c r="A41" s="51" t="s">
        <v>56</v>
      </c>
      <c r="B41" s="78" t="s">
        <v>57</v>
      </c>
      <c r="C41" s="65"/>
      <c r="D41" s="79"/>
      <c r="E41" s="80"/>
      <c r="F41" s="82">
        <v>15000</v>
      </c>
      <c r="G41" s="43"/>
    </row>
    <row r="42" spans="1:7" s="3" customFormat="1" ht="31.5" x14ac:dyDescent="0.25">
      <c r="A42" s="51" t="s">
        <v>58</v>
      </c>
      <c r="B42" s="78" t="s">
        <v>59</v>
      </c>
      <c r="C42" s="65"/>
      <c r="D42" s="79"/>
      <c r="E42" s="80"/>
      <c r="F42" s="82">
        <v>150000</v>
      </c>
      <c r="G42" s="43"/>
    </row>
    <row r="43" spans="1:7" s="3" customFormat="1" ht="15.75" x14ac:dyDescent="0.25">
      <c r="A43" s="51" t="s">
        <v>60</v>
      </c>
      <c r="B43" s="78"/>
      <c r="C43" s="65"/>
      <c r="D43" s="79"/>
      <c r="E43" s="80"/>
      <c r="F43" s="82"/>
      <c r="G43" s="43"/>
    </row>
    <row r="44" spans="1:7" s="3" customFormat="1" ht="15.75" x14ac:dyDescent="0.25">
      <c r="A44" s="51" t="s">
        <v>61</v>
      </c>
      <c r="B44" s="78"/>
      <c r="C44" s="65"/>
      <c r="D44" s="79"/>
      <c r="E44" s="80"/>
      <c r="F44" s="43"/>
      <c r="G44" s="43"/>
    </row>
    <row r="45" spans="1:7" s="3" customFormat="1" ht="15.75" x14ac:dyDescent="0.25">
      <c r="A45" s="51" t="s">
        <v>62</v>
      </c>
      <c r="B45" s="78"/>
      <c r="C45" s="65"/>
      <c r="D45" s="79"/>
      <c r="E45" s="80"/>
      <c r="F45" s="82"/>
      <c r="G45" s="43"/>
    </row>
    <row r="46" spans="1:7" s="3" customFormat="1" ht="15.75" x14ac:dyDescent="0.25">
      <c r="A46" s="52" t="s">
        <v>63</v>
      </c>
      <c r="B46" s="52"/>
      <c r="C46" s="65"/>
      <c r="D46" s="65"/>
      <c r="E46" s="80"/>
      <c r="F46" s="50"/>
      <c r="G46" s="43"/>
    </row>
    <row r="47" spans="1:7" s="3" customFormat="1" ht="15.75" x14ac:dyDescent="0.25">
      <c r="A47" s="83"/>
      <c r="B47" s="83" t="s">
        <v>64</v>
      </c>
      <c r="C47" s="84"/>
      <c r="D47" s="50"/>
      <c r="E47" s="84"/>
      <c r="F47" s="84">
        <f>SUM(F34:F46)</f>
        <v>640000</v>
      </c>
      <c r="G47" s="43"/>
    </row>
    <row r="48" spans="1:7" s="3" customFormat="1" ht="15.75" x14ac:dyDescent="0.25">
      <c r="A48" s="51"/>
      <c r="B48" s="83" t="s">
        <v>65</v>
      </c>
      <c r="C48" s="65"/>
      <c r="D48" s="65">
        <f>((F47-F30)/C6/12)+C10</f>
        <v>9.614619014289703</v>
      </c>
      <c r="E48" s="65"/>
      <c r="F48" s="65"/>
      <c r="G48" s="43"/>
    </row>
    <row r="49" spans="1:7" s="3" customFormat="1" ht="15.75" x14ac:dyDescent="0.25">
      <c r="A49" s="85"/>
      <c r="B49" s="85"/>
      <c r="C49" s="86"/>
      <c r="D49" s="86"/>
      <c r="E49" s="86"/>
      <c r="F49" s="86"/>
      <c r="G49" s="7"/>
    </row>
    <row r="50" spans="1:7" s="3" customFormat="1" ht="15.75" x14ac:dyDescent="0.25">
      <c r="A50" s="85"/>
      <c r="B50" s="85"/>
      <c r="C50" s="86"/>
      <c r="D50" s="86"/>
      <c r="E50" s="86"/>
      <c r="F50" s="86"/>
      <c r="G50" s="7"/>
    </row>
    <row r="51" spans="1:7" s="3" customFormat="1" ht="15.75" x14ac:dyDescent="0.25">
      <c r="A51" s="87"/>
      <c r="B51" s="83" t="s">
        <v>66</v>
      </c>
      <c r="C51" s="88"/>
      <c r="D51" s="89"/>
      <c r="E51" s="89"/>
      <c r="F51" s="89"/>
      <c r="G51" s="90"/>
    </row>
    <row r="52" spans="1:7" s="3" customFormat="1" ht="15.75" x14ac:dyDescent="0.25">
      <c r="A52" s="87"/>
      <c r="B52" s="51" t="s">
        <v>67</v>
      </c>
      <c r="C52" s="91">
        <v>5500</v>
      </c>
      <c r="D52" s="89"/>
      <c r="E52" s="89"/>
      <c r="F52" s="89"/>
      <c r="G52" s="90"/>
    </row>
    <row r="53" spans="1:7" s="3" customFormat="1" ht="15.75" x14ac:dyDescent="0.25">
      <c r="A53" s="87"/>
      <c r="B53" s="52" t="s">
        <v>68</v>
      </c>
      <c r="C53" s="91">
        <v>5500</v>
      </c>
      <c r="D53" s="89"/>
      <c r="E53" s="89"/>
      <c r="F53" s="89"/>
      <c r="G53" s="90"/>
    </row>
    <row r="54" spans="1:7" s="3" customFormat="1" ht="15.75" x14ac:dyDescent="0.25">
      <c r="A54" s="87"/>
      <c r="B54" s="83" t="s">
        <v>69</v>
      </c>
      <c r="C54" s="91"/>
      <c r="D54" s="89"/>
      <c r="E54" s="89"/>
      <c r="F54" s="89"/>
      <c r="G54" s="90"/>
    </row>
    <row r="55" spans="1:7" s="3" customFormat="1" ht="15.75" x14ac:dyDescent="0.25">
      <c r="A55" s="87"/>
      <c r="B55" s="52" t="s">
        <v>70</v>
      </c>
      <c r="C55" s="92" t="s">
        <v>71</v>
      </c>
      <c r="D55" s="89"/>
      <c r="E55" s="89"/>
      <c r="F55" s="89"/>
      <c r="G55" s="90"/>
    </row>
    <row r="56" spans="1:7" s="3" customFormat="1" ht="15.75" x14ac:dyDescent="0.25">
      <c r="A56" s="87"/>
      <c r="B56" s="52" t="s">
        <v>72</v>
      </c>
      <c r="C56" s="91">
        <v>4400</v>
      </c>
      <c r="D56" s="89"/>
      <c r="E56" s="89"/>
      <c r="F56" s="89"/>
      <c r="G56" s="90"/>
    </row>
    <row r="57" spans="1:7" s="3" customFormat="1" ht="15.75" x14ac:dyDescent="0.25">
      <c r="A57" s="87"/>
      <c r="B57" s="52" t="s">
        <v>73</v>
      </c>
      <c r="C57" s="91">
        <v>7700</v>
      </c>
      <c r="D57" s="89"/>
      <c r="E57" s="89"/>
      <c r="F57" s="89"/>
      <c r="G57" s="90"/>
    </row>
    <row r="58" spans="1:7" s="3" customFormat="1" ht="15.75" x14ac:dyDescent="0.25">
      <c r="A58" s="87"/>
      <c r="B58" s="52" t="s">
        <v>74</v>
      </c>
      <c r="C58" s="91">
        <v>99000</v>
      </c>
      <c r="D58" s="89"/>
      <c r="E58" s="89"/>
      <c r="F58" s="89"/>
      <c r="G58" s="90"/>
    </row>
    <row r="59" spans="1:7" s="3" customFormat="1" ht="15.75" x14ac:dyDescent="0.25">
      <c r="A59" s="87"/>
      <c r="B59" s="52" t="s">
        <v>75</v>
      </c>
      <c r="C59" s="91">
        <v>4000</v>
      </c>
      <c r="D59" s="89"/>
      <c r="E59" s="89"/>
      <c r="F59" s="89"/>
      <c r="G59" s="90"/>
    </row>
    <row r="60" spans="1:7" s="3" customFormat="1" ht="15.75" x14ac:dyDescent="0.25">
      <c r="A60" s="87"/>
      <c r="B60" s="52" t="s">
        <v>76</v>
      </c>
      <c r="C60" s="91">
        <v>11682</v>
      </c>
      <c r="D60" s="89"/>
      <c r="E60" s="89"/>
      <c r="F60" s="89"/>
      <c r="G60" s="90"/>
    </row>
    <row r="61" spans="1:7" s="3" customFormat="1" ht="15.75" x14ac:dyDescent="0.25">
      <c r="A61" s="87"/>
      <c r="B61" s="52" t="s">
        <v>77</v>
      </c>
      <c r="C61" s="91">
        <v>166000</v>
      </c>
      <c r="D61" s="89"/>
      <c r="E61" s="89"/>
      <c r="F61" s="89"/>
      <c r="G61" s="90"/>
    </row>
    <row r="62" spans="1:7" s="3" customFormat="1" ht="15.75" x14ac:dyDescent="0.25">
      <c r="A62" s="87"/>
      <c r="B62" s="93" t="s">
        <v>78</v>
      </c>
      <c r="C62" s="93">
        <f>SUM(C52:C61)</f>
        <v>303782</v>
      </c>
      <c r="D62" s="89"/>
      <c r="E62" s="90"/>
      <c r="F62" s="43"/>
      <c r="G62" s="43"/>
    </row>
    <row r="63" spans="1:7" s="3" customFormat="1" ht="15.75" x14ac:dyDescent="0.25">
      <c r="A63" s="87"/>
      <c r="B63" s="94"/>
      <c r="C63" s="95"/>
      <c r="D63" s="95"/>
      <c r="E63" s="96"/>
      <c r="F63" s="43"/>
      <c r="G63" s="43"/>
    </row>
    <row r="64" spans="1:7" s="3" customFormat="1" ht="15.75" x14ac:dyDescent="0.25">
      <c r="A64" s="87"/>
      <c r="B64" s="97" t="s">
        <v>79</v>
      </c>
      <c r="C64" s="98"/>
      <c r="D64" s="98"/>
      <c r="E64" s="99"/>
      <c r="F64" s="43"/>
      <c r="G64" s="43"/>
    </row>
    <row r="65" spans="1:7" s="3" customFormat="1" ht="15.75" x14ac:dyDescent="0.25">
      <c r="A65" s="100" t="s">
        <v>80</v>
      </c>
      <c r="B65" s="100"/>
      <c r="C65" s="101"/>
      <c r="D65" s="100"/>
      <c r="E65" s="89"/>
      <c r="F65" s="89"/>
      <c r="G65" s="90"/>
    </row>
    <row r="66" spans="1:7" x14ac:dyDescent="0.3">
      <c r="A66" s="85"/>
      <c r="B66" s="85"/>
      <c r="C66" s="101"/>
      <c r="D66" s="86"/>
      <c r="E66" s="86"/>
      <c r="F66" s="86"/>
      <c r="G66" s="7"/>
    </row>
    <row r="67" spans="1:7" x14ac:dyDescent="0.3">
      <c r="A67" s="103"/>
      <c r="B67" s="103"/>
      <c r="C67" s="101"/>
      <c r="D67" s="101"/>
      <c r="E67" s="101"/>
      <c r="F67" s="101"/>
      <c r="G67" s="7"/>
    </row>
    <row r="68" spans="1:7" x14ac:dyDescent="0.3">
      <c r="A68" s="103"/>
      <c r="B68" s="103"/>
      <c r="C68" s="101"/>
      <c r="D68" s="101"/>
      <c r="E68" s="101"/>
      <c r="F68" s="101"/>
      <c r="G68" s="7"/>
    </row>
    <row r="69" spans="1:7" x14ac:dyDescent="0.3">
      <c r="A69" s="103"/>
      <c r="B69" s="103"/>
      <c r="C69" s="101"/>
      <c r="D69" s="101"/>
      <c r="E69" s="101"/>
      <c r="F69" s="101"/>
      <c r="G69" s="7"/>
    </row>
    <row r="70" spans="1:7" x14ac:dyDescent="0.3">
      <c r="A70" s="103"/>
      <c r="B70" s="103"/>
      <c r="C70" s="101"/>
      <c r="D70" s="101"/>
      <c r="E70" s="101"/>
      <c r="F70" s="101"/>
      <c r="G70" s="7"/>
    </row>
    <row r="71" spans="1:7" x14ac:dyDescent="0.3">
      <c r="A71" s="103"/>
      <c r="B71" s="103"/>
      <c r="C71" s="101"/>
      <c r="D71" s="101"/>
      <c r="E71" s="101"/>
      <c r="F71" s="101"/>
      <c r="G71" s="7"/>
    </row>
    <row r="72" spans="1:7" s="104" customFormat="1" x14ac:dyDescent="0.3">
      <c r="A72" s="103"/>
      <c r="B72" s="103"/>
      <c r="C72" s="101"/>
      <c r="D72" s="101"/>
      <c r="E72" s="101"/>
      <c r="F72" s="101"/>
      <c r="G72" s="7"/>
    </row>
    <row r="73" spans="1:7" s="104" customFormat="1" x14ac:dyDescent="0.3">
      <c r="A73" s="103"/>
      <c r="B73" s="103"/>
      <c r="C73" s="101"/>
      <c r="D73" s="101"/>
      <c r="E73" s="101"/>
      <c r="F73" s="101"/>
      <c r="G73" s="7"/>
    </row>
    <row r="74" spans="1:7" s="104" customFormat="1" x14ac:dyDescent="0.3">
      <c r="A74" s="103"/>
      <c r="B74" s="103"/>
      <c r="C74" s="101"/>
      <c r="D74" s="101"/>
      <c r="E74" s="101"/>
      <c r="F74" s="101"/>
      <c r="G74" s="7"/>
    </row>
    <row r="75" spans="1:7" s="104" customFormat="1" x14ac:dyDescent="0.3">
      <c r="A75" s="103"/>
      <c r="B75" s="103"/>
      <c r="C75" s="101"/>
      <c r="D75" s="101"/>
      <c r="E75" s="101"/>
      <c r="F75" s="101"/>
      <c r="G75" s="7"/>
    </row>
    <row r="76" spans="1:7" s="104" customFormat="1" x14ac:dyDescent="0.3">
      <c r="A76" s="103"/>
      <c r="B76" s="103"/>
      <c r="C76" s="101"/>
      <c r="D76" s="101"/>
      <c r="E76" s="101"/>
      <c r="F76" s="101"/>
      <c r="G76" s="7"/>
    </row>
    <row r="77" spans="1:7" s="104" customFormat="1" x14ac:dyDescent="0.3">
      <c r="A77" s="103"/>
      <c r="B77" s="103"/>
      <c r="C77" s="101"/>
      <c r="D77" s="101"/>
      <c r="E77" s="101"/>
      <c r="F77" s="101"/>
      <c r="G77" s="7"/>
    </row>
    <row r="78" spans="1:7" s="104" customFormat="1" x14ac:dyDescent="0.3">
      <c r="A78" s="1"/>
      <c r="B78" s="1"/>
      <c r="C78" s="101"/>
      <c r="D78" s="101"/>
      <c r="E78" s="101"/>
      <c r="F78" s="101"/>
      <c r="G78" s="7"/>
    </row>
    <row r="79" spans="1:7" s="104" customFormat="1" x14ac:dyDescent="0.3">
      <c r="A79" s="1"/>
      <c r="B79" s="1"/>
      <c r="C79" s="101"/>
      <c r="D79" s="101"/>
      <c r="E79" s="101"/>
      <c r="F79" s="101"/>
      <c r="G79" s="7"/>
    </row>
    <row r="80" spans="1:7" s="104" customFormat="1" x14ac:dyDescent="0.3">
      <c r="A80" s="1"/>
      <c r="B80" s="1"/>
      <c r="C80" s="101"/>
      <c r="D80" s="101"/>
      <c r="E80" s="101"/>
      <c r="F80" s="101"/>
      <c r="G80" s="7"/>
    </row>
    <row r="81" spans="1:7" s="104" customFormat="1" x14ac:dyDescent="0.3">
      <c r="A81" s="1"/>
      <c r="B81" s="1"/>
      <c r="C81" s="101"/>
      <c r="D81" s="101"/>
      <c r="E81" s="101"/>
      <c r="F81" s="101"/>
      <c r="G81" s="7"/>
    </row>
    <row r="82" spans="1:7" s="104" customFormat="1" x14ac:dyDescent="0.3">
      <c r="A82" s="105"/>
      <c r="B82" s="105"/>
      <c r="C82" s="106"/>
      <c r="D82" s="106"/>
      <c r="E82" s="106"/>
      <c r="F82" s="106"/>
    </row>
    <row r="83" spans="1:7" s="104" customFormat="1" x14ac:dyDescent="0.3">
      <c r="A83" s="105"/>
      <c r="B83" s="105"/>
      <c r="C83" s="106"/>
      <c r="D83" s="106"/>
      <c r="E83" s="106"/>
      <c r="F83" s="106"/>
    </row>
    <row r="84" spans="1:7" s="104" customFormat="1" x14ac:dyDescent="0.3">
      <c r="A84" s="105"/>
      <c r="B84" s="105"/>
      <c r="C84" s="106"/>
      <c r="D84" s="106"/>
      <c r="E84" s="106"/>
      <c r="F84" s="106"/>
    </row>
    <row r="85" spans="1:7" s="104" customFormat="1" x14ac:dyDescent="0.3">
      <c r="A85" s="105"/>
      <c r="B85" s="105"/>
      <c r="C85" s="106"/>
      <c r="D85" s="106"/>
      <c r="E85" s="106"/>
      <c r="F85" s="106"/>
    </row>
    <row r="86" spans="1:7" s="104" customFormat="1" x14ac:dyDescent="0.3">
      <c r="A86" s="105"/>
      <c r="B86" s="105"/>
      <c r="C86" s="106"/>
      <c r="D86" s="106"/>
      <c r="E86" s="106"/>
      <c r="F86" s="106"/>
    </row>
    <row r="87" spans="1:7" s="104" customFormat="1" x14ac:dyDescent="0.3">
      <c r="A87" s="105"/>
      <c r="B87" s="105"/>
      <c r="C87" s="106"/>
      <c r="D87" s="106"/>
      <c r="E87" s="106"/>
      <c r="F87" s="106"/>
    </row>
    <row r="88" spans="1:7" s="104" customFormat="1" x14ac:dyDescent="0.3">
      <c r="A88" s="105"/>
      <c r="B88" s="105"/>
      <c r="C88" s="106"/>
      <c r="D88" s="106"/>
      <c r="E88" s="106"/>
      <c r="F88" s="106"/>
    </row>
    <row r="89" spans="1:7" s="104" customFormat="1" x14ac:dyDescent="0.3">
      <c r="A89" s="105"/>
      <c r="B89" s="105"/>
      <c r="C89" s="106"/>
      <c r="D89" s="106"/>
      <c r="E89" s="106"/>
      <c r="F89" s="106"/>
    </row>
    <row r="90" spans="1:7" s="104" customFormat="1" x14ac:dyDescent="0.3">
      <c r="A90" s="105"/>
      <c r="B90" s="105"/>
      <c r="C90" s="106"/>
      <c r="D90" s="106"/>
      <c r="E90" s="106"/>
      <c r="F90" s="106"/>
    </row>
    <row r="91" spans="1:7" s="104" customFormat="1" x14ac:dyDescent="0.3">
      <c r="A91" s="105"/>
      <c r="B91" s="105"/>
      <c r="C91" s="106"/>
      <c r="D91" s="106"/>
      <c r="E91" s="106"/>
      <c r="F91" s="106"/>
    </row>
    <row r="92" spans="1:7" s="104" customFormat="1" x14ac:dyDescent="0.3">
      <c r="A92" s="105"/>
      <c r="B92" s="105"/>
      <c r="C92" s="106"/>
      <c r="D92" s="106"/>
      <c r="E92" s="106"/>
      <c r="F92" s="106"/>
    </row>
    <row r="93" spans="1:7" s="104" customFormat="1" x14ac:dyDescent="0.3">
      <c r="A93" s="105"/>
      <c r="B93" s="105"/>
      <c r="C93" s="106"/>
      <c r="D93" s="106"/>
      <c r="E93" s="106"/>
      <c r="F93" s="106"/>
    </row>
    <row r="94" spans="1:7" s="104" customFormat="1" x14ac:dyDescent="0.3">
      <c r="A94" s="105"/>
      <c r="B94" s="105"/>
      <c r="C94" s="106"/>
      <c r="D94" s="106"/>
      <c r="E94" s="106"/>
      <c r="F94" s="106"/>
    </row>
    <row r="95" spans="1:7" s="104" customFormat="1" x14ac:dyDescent="0.3">
      <c r="A95" s="105"/>
      <c r="B95" s="105"/>
      <c r="C95" s="106"/>
      <c r="D95" s="106"/>
      <c r="E95" s="106"/>
      <c r="F95" s="106"/>
    </row>
    <row r="96" spans="1:7" s="104" customFormat="1" x14ac:dyDescent="0.3">
      <c r="A96" s="105"/>
      <c r="B96" s="105"/>
      <c r="C96" s="106"/>
      <c r="D96" s="106"/>
      <c r="E96" s="106"/>
      <c r="F96" s="106"/>
    </row>
    <row r="97" spans="1:7" s="104" customFormat="1" x14ac:dyDescent="0.3">
      <c r="A97" s="105"/>
      <c r="B97" s="105"/>
      <c r="C97" s="106"/>
      <c r="D97" s="106"/>
      <c r="E97" s="106"/>
      <c r="F97" s="106"/>
    </row>
    <row r="98" spans="1:7" s="104" customFormat="1" x14ac:dyDescent="0.3">
      <c r="A98" s="105"/>
      <c r="B98" s="105"/>
      <c r="C98" s="106"/>
      <c r="D98" s="106"/>
      <c r="E98" s="106"/>
      <c r="F98" s="106"/>
    </row>
    <row r="99" spans="1:7" s="104" customFormat="1" x14ac:dyDescent="0.3">
      <c r="A99" s="105"/>
      <c r="B99" s="105"/>
      <c r="C99" s="106"/>
      <c r="D99" s="106"/>
      <c r="E99" s="106"/>
      <c r="F99" s="106"/>
    </row>
    <row r="100" spans="1:7" s="104" customFormat="1" x14ac:dyDescent="0.3">
      <c r="A100" s="105"/>
      <c r="B100" s="105"/>
      <c r="C100" s="106"/>
      <c r="D100" s="106"/>
      <c r="E100" s="106"/>
      <c r="F100" s="106"/>
    </row>
    <row r="101" spans="1:7" s="104" customFormat="1" x14ac:dyDescent="0.3">
      <c r="A101" s="1"/>
      <c r="B101" s="1"/>
      <c r="C101" s="101"/>
      <c r="D101" s="101"/>
      <c r="E101" s="101"/>
      <c r="F101" s="101"/>
      <c r="G101" s="7"/>
    </row>
    <row r="102" spans="1:7" s="104" customFormat="1" x14ac:dyDescent="0.3">
      <c r="A102" s="1"/>
      <c r="B102" s="1"/>
      <c r="C102" s="101"/>
      <c r="D102" s="101"/>
      <c r="E102" s="101"/>
      <c r="F102" s="101"/>
      <c r="G102" s="7"/>
    </row>
    <row r="103" spans="1:7" s="104" customFormat="1" x14ac:dyDescent="0.3">
      <c r="A103" s="1"/>
      <c r="B103" s="1"/>
      <c r="C103" s="101"/>
      <c r="D103" s="101"/>
      <c r="E103" s="101"/>
      <c r="F103" s="101"/>
      <c r="G103" s="7"/>
    </row>
    <row r="104" spans="1:7" s="104" customFormat="1" x14ac:dyDescent="0.3">
      <c r="A104" s="105"/>
      <c r="B104" s="105"/>
      <c r="C104" s="106"/>
      <c r="D104" s="106"/>
      <c r="E104" s="106"/>
      <c r="F104" s="106"/>
    </row>
    <row r="105" spans="1:7" s="104" customFormat="1" x14ac:dyDescent="0.3">
      <c r="A105" s="105"/>
      <c r="B105" s="105"/>
      <c r="C105" s="106"/>
      <c r="D105" s="106"/>
      <c r="E105" s="106"/>
      <c r="F105" s="106"/>
    </row>
    <row r="106" spans="1:7" s="104" customFormat="1" x14ac:dyDescent="0.3">
      <c r="A106" s="105"/>
      <c r="B106" s="105"/>
      <c r="C106" s="106"/>
      <c r="D106" s="106"/>
      <c r="E106" s="106"/>
      <c r="F106" s="106"/>
    </row>
    <row r="107" spans="1:7" s="104" customFormat="1" x14ac:dyDescent="0.3">
      <c r="A107" s="105"/>
      <c r="B107" s="105"/>
      <c r="C107" s="106"/>
      <c r="D107" s="106"/>
      <c r="E107" s="106"/>
      <c r="F107" s="106"/>
    </row>
    <row r="108" spans="1:7" s="104" customFormat="1" x14ac:dyDescent="0.3">
      <c r="A108" s="105"/>
      <c r="B108" s="105"/>
      <c r="C108" s="106"/>
      <c r="D108" s="106"/>
      <c r="E108" s="106"/>
      <c r="F108" s="106"/>
    </row>
    <row r="109" spans="1:7" s="104" customFormat="1" x14ac:dyDescent="0.3">
      <c r="A109" s="105"/>
      <c r="B109" s="105"/>
      <c r="C109" s="105"/>
      <c r="D109" s="106"/>
      <c r="E109" s="106"/>
      <c r="F109" s="106"/>
    </row>
    <row r="110" spans="1:7" s="104" customFormat="1" x14ac:dyDescent="0.3">
      <c r="A110" s="105"/>
      <c r="B110" s="105"/>
      <c r="C110" s="105"/>
      <c r="D110" s="106"/>
      <c r="E110" s="106"/>
      <c r="F110" s="106"/>
    </row>
    <row r="111" spans="1:7" s="104" customFormat="1" x14ac:dyDescent="0.3">
      <c r="A111" s="105"/>
      <c r="B111" s="105"/>
      <c r="C111" s="105"/>
      <c r="D111" s="106"/>
      <c r="E111" s="106"/>
      <c r="F111" s="106"/>
    </row>
    <row r="112" spans="1:7" s="104" customFormat="1" x14ac:dyDescent="0.3">
      <c r="A112" s="105"/>
      <c r="B112" s="105"/>
      <c r="C112" s="105"/>
      <c r="D112" s="106"/>
      <c r="E112" s="106"/>
      <c r="F112" s="106"/>
    </row>
    <row r="113" spans="1:6" s="104" customFormat="1" x14ac:dyDescent="0.3">
      <c r="A113" s="105"/>
      <c r="B113" s="105"/>
      <c r="C113" s="105"/>
      <c r="D113" s="106"/>
      <c r="E113" s="106"/>
      <c r="F113" s="106"/>
    </row>
  </sheetData>
  <mergeCells count="19">
    <mergeCell ref="F32:F33"/>
    <mergeCell ref="B63:E63"/>
    <mergeCell ref="B64:E64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G1"/>
    <mergeCell ref="A2:G2"/>
    <mergeCell ref="C4:E4"/>
    <mergeCell ref="C5:E5"/>
    <mergeCell ref="C6:E6"/>
    <mergeCell ref="A13:G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2021-02-25T05:37:14Z</dcterms:modified>
</cp:coreProperties>
</file>